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Deer Management Groups\West Lochaber DMG\West Side\"/>
    </mc:Choice>
  </mc:AlternateContent>
  <xr:revisionPtr revIDLastSave="0" documentId="8_{9ED97D5C-A215-4700-95B9-F3ABA2A879B5}" xr6:coauthVersionLast="47" xr6:coauthVersionMax="47" xr10:uidLastSave="{00000000-0000-0000-0000-000000000000}"/>
  <bookViews>
    <workbookView xWindow="574" yWindow="111" windowWidth="14812" windowHeight="9146" xr2:uid="{00000000-000D-0000-FFFF-FFFF00000000}"/>
  </bookViews>
  <sheets>
    <sheet name="West side Pop Models" sheetId="20" r:id="rId1"/>
  </sheets>
  <calcPr calcId="191029"/>
</workbook>
</file>

<file path=xl/calcChain.xml><?xml version="1.0" encoding="utf-8"?>
<calcChain xmlns="http://schemas.openxmlformats.org/spreadsheetml/2006/main">
  <c r="E29" i="20" l="1"/>
  <c r="E28" i="20"/>
  <c r="E24" i="20"/>
  <c r="E23" i="20"/>
  <c r="E19" i="20"/>
  <c r="E18" i="20"/>
  <c r="E14" i="20"/>
  <c r="E13" i="20"/>
  <c r="E9" i="20"/>
  <c r="E8" i="20"/>
  <c r="C7" i="20"/>
  <c r="D7" i="20" s="1"/>
  <c r="B7" i="20"/>
  <c r="B10" i="20" s="1"/>
  <c r="E6" i="20"/>
  <c r="F6" i="20" s="1"/>
  <c r="D10" i="20" l="1"/>
  <c r="D11" i="20" s="1"/>
  <c r="C10" i="20"/>
  <c r="E10" i="20" s="1"/>
  <c r="E7" i="20"/>
  <c r="F7" i="20" s="1"/>
  <c r="C11" i="20"/>
  <c r="B11" i="20"/>
  <c r="C12" i="20" l="1"/>
  <c r="E11" i="20"/>
  <c r="F11" i="20" s="1"/>
  <c r="B12" i="20"/>
  <c r="D12" i="20" l="1"/>
  <c r="C15" i="20"/>
  <c r="C16" i="20" s="1"/>
  <c r="B15" i="20"/>
  <c r="B16" i="20" s="1"/>
  <c r="D15" i="20" l="1"/>
  <c r="E15" i="20" s="1"/>
  <c r="E12" i="20"/>
  <c r="F12" i="20" s="1"/>
  <c r="D16" i="20" l="1"/>
  <c r="E16" i="20" l="1"/>
  <c r="F16" i="20" s="1"/>
  <c r="B17" i="20"/>
  <c r="C17" i="20"/>
  <c r="D17" i="20" l="1"/>
  <c r="E17" i="20" s="1"/>
  <c r="F17" i="20" s="1"/>
  <c r="C20" i="20"/>
  <c r="C21" i="20" s="1"/>
  <c r="B20" i="20"/>
  <c r="B21" i="20" s="1"/>
  <c r="D20" i="20" l="1"/>
  <c r="E20" i="20" s="1"/>
  <c r="D21" i="20" l="1"/>
  <c r="C22" i="20" l="1"/>
  <c r="B22" i="20"/>
  <c r="E21" i="20"/>
  <c r="F21" i="20" s="1"/>
  <c r="B25" i="20" l="1"/>
  <c r="B26" i="20" s="1"/>
  <c r="D22" i="20"/>
  <c r="C25" i="20"/>
  <c r="C26" i="20" s="1"/>
  <c r="D25" i="20" l="1"/>
  <c r="D26" i="20" s="1"/>
  <c r="E22" i="20"/>
  <c r="F22" i="20" s="1"/>
  <c r="E25" i="20" l="1"/>
  <c r="C27" i="20"/>
  <c r="B27" i="20"/>
  <c r="E26" i="20"/>
  <c r="F26" i="20" s="1"/>
  <c r="D27" i="20" l="1"/>
  <c r="E27" i="20" s="1"/>
  <c r="F27" i="20" s="1"/>
  <c r="C30" i="20"/>
  <c r="C31" i="20" s="1"/>
  <c r="B30" i="20"/>
  <c r="B31" i="20" s="1"/>
  <c r="D30" i="20" l="1"/>
  <c r="D31" i="20" s="1"/>
  <c r="E30" i="20" l="1"/>
  <c r="E31" i="20"/>
  <c r="F31" i="20" s="1"/>
</calcChain>
</file>

<file path=xl/sharedStrings.xml><?xml version="1.0" encoding="utf-8"?>
<sst xmlns="http://schemas.openxmlformats.org/spreadsheetml/2006/main" count="34" uniqueCount="26">
  <si>
    <t>2023 Spring Population</t>
  </si>
  <si>
    <t>2023 Summer Population</t>
  </si>
  <si>
    <t>2024 Mortality</t>
  </si>
  <si>
    <t>2024 Spring Population</t>
  </si>
  <si>
    <t>Stags</t>
  </si>
  <si>
    <t>Hinds</t>
  </si>
  <si>
    <t>Calves</t>
  </si>
  <si>
    <t>Total</t>
  </si>
  <si>
    <t>Density</t>
  </si>
  <si>
    <t xml:space="preserve"> </t>
  </si>
  <si>
    <t>2024 Summer Population</t>
  </si>
  <si>
    <t>2025 Mortality</t>
  </si>
  <si>
    <t>2025 Spring Population</t>
  </si>
  <si>
    <t>2025 Summer Population</t>
  </si>
  <si>
    <t>2026 Mortality</t>
  </si>
  <si>
    <t>2026 Spring Population</t>
  </si>
  <si>
    <t>2026 Summer Population</t>
  </si>
  <si>
    <t>2027 Mortality</t>
  </si>
  <si>
    <t>2027 Spring Population</t>
  </si>
  <si>
    <t>2027 Summer Population</t>
  </si>
  <si>
    <t>2028 Mortality</t>
  </si>
  <si>
    <t>2028 Spring Population</t>
  </si>
  <si>
    <t>MODEL 4</t>
  </si>
  <si>
    <t>WEST SIDE reduce 10 per sq km</t>
  </si>
  <si>
    <t>CULL</t>
  </si>
  <si>
    <t>Est emmigration &amp; other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</si>
</sst>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2" borderId="4" xfId="0" applyNumberForma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" fontId="0" fillId="3" borderId="4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2" borderId="6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164" fontId="5" fillId="6" borderId="0" xfId="0" applyNumberFormat="1" applyFont="1" applyFill="1" applyAlignment="1">
      <alignment horizontal="center"/>
    </xf>
    <xf numFmtId="0" fontId="2" fillId="7" borderId="6" xfId="0" applyFont="1" applyFill="1" applyBorder="1" applyAlignment="1">
      <alignment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F31"/>
  <sheetViews>
    <sheetView tabSelected="1" workbookViewId="0">
      <selection activeCell="H10" sqref="H10"/>
    </sheetView>
  </sheetViews>
  <sheetFormatPr defaultRowHeight="14.15" x14ac:dyDescent="0.35"/>
  <cols>
    <col min="1" max="1" width="25.640625" customWidth="1"/>
  </cols>
  <sheetData>
    <row r="2" spans="1:6" ht="17.600000000000001" x14ac:dyDescent="0.4">
      <c r="A2" s="25" t="s">
        <v>22</v>
      </c>
      <c r="B2" s="26"/>
      <c r="C2" s="26"/>
      <c r="D2" s="26"/>
      <c r="E2" s="3"/>
    </row>
    <row r="3" spans="1:6" ht="17.600000000000001" x14ac:dyDescent="0.4">
      <c r="A3" s="2" t="s">
        <v>9</v>
      </c>
      <c r="B3" s="3"/>
      <c r="C3" s="3"/>
      <c r="D3" s="3"/>
      <c r="E3" s="3"/>
    </row>
    <row r="4" spans="1:6" ht="14.6" x14ac:dyDescent="0.4">
      <c r="A4" s="27" t="s">
        <v>23</v>
      </c>
      <c r="B4" s="28"/>
      <c r="C4" s="28"/>
      <c r="D4" s="28"/>
      <c r="E4" s="3"/>
    </row>
    <row r="5" spans="1:6" ht="17.600000000000001" x14ac:dyDescent="0.4">
      <c r="A5" s="2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x14ac:dyDescent="0.35">
      <c r="A6" s="17" t="s">
        <v>0</v>
      </c>
      <c r="B6" s="18">
        <v>824</v>
      </c>
      <c r="C6" s="18">
        <v>1699</v>
      </c>
      <c r="D6" s="18">
        <v>531</v>
      </c>
      <c r="E6" s="6">
        <f t="shared" ref="E6:E7" si="0">SUM(B6:D6)</f>
        <v>3054</v>
      </c>
      <c r="F6" s="20">
        <f>(E6/172.28)</f>
        <v>17.726956117947527</v>
      </c>
    </row>
    <row r="7" spans="1:6" x14ac:dyDescent="0.35">
      <c r="A7" s="11" t="s">
        <v>1</v>
      </c>
      <c r="B7" s="14">
        <f>B6+(0.5*D6)</f>
        <v>1089.5</v>
      </c>
      <c r="C7" s="14">
        <f>C6+(0.5*D6)</f>
        <v>1964.5</v>
      </c>
      <c r="D7" s="4">
        <f>C7*0.31</f>
        <v>608.995</v>
      </c>
      <c r="E7" s="13">
        <f t="shared" si="0"/>
        <v>3662.9949999999999</v>
      </c>
      <c r="F7" s="9">
        <f>(E7/172.28)</f>
        <v>21.261870211283956</v>
      </c>
    </row>
    <row r="8" spans="1:6" x14ac:dyDescent="0.35">
      <c r="A8" s="19" t="s">
        <v>24</v>
      </c>
      <c r="B8" s="7">
        <v>180</v>
      </c>
      <c r="C8" s="7">
        <v>360</v>
      </c>
      <c r="D8" s="8">
        <v>120</v>
      </c>
      <c r="E8" s="10">
        <f t="shared" ref="E8:E22" si="1">SUM(B8:D8)</f>
        <v>660</v>
      </c>
      <c r="F8" s="16"/>
    </row>
    <row r="9" spans="1:6" x14ac:dyDescent="0.35">
      <c r="A9" s="21" t="s">
        <v>25</v>
      </c>
      <c r="B9" s="22">
        <v>80</v>
      </c>
      <c r="C9" s="22">
        <v>40</v>
      </c>
      <c r="D9" s="23">
        <v>15</v>
      </c>
      <c r="E9" s="24">
        <f t="shared" si="1"/>
        <v>135</v>
      </c>
      <c r="F9" s="16"/>
    </row>
    <row r="10" spans="1:6" x14ac:dyDescent="0.35">
      <c r="A10" s="11" t="s">
        <v>2</v>
      </c>
      <c r="B10" s="12">
        <f>B7*0.02</f>
        <v>21.79</v>
      </c>
      <c r="C10" s="12">
        <f>C7*0.02</f>
        <v>39.29</v>
      </c>
      <c r="D10" s="1">
        <f>D7*0.06</f>
        <v>36.539699999999996</v>
      </c>
      <c r="E10" s="13">
        <f t="shared" si="1"/>
        <v>97.619699999999995</v>
      </c>
      <c r="F10" s="16"/>
    </row>
    <row r="11" spans="1:6" x14ac:dyDescent="0.35">
      <c r="A11" s="17" t="s">
        <v>3</v>
      </c>
      <c r="B11" s="18">
        <f>B7-(B8+B9+B10)</f>
        <v>807.71</v>
      </c>
      <c r="C11" s="18">
        <f t="shared" ref="C11:D11" si="2">C7-(C8+C9+C10)</f>
        <v>1525.21</v>
      </c>
      <c r="D11" s="18">
        <f t="shared" si="2"/>
        <v>437.45530000000002</v>
      </c>
      <c r="E11" s="6">
        <f t="shared" si="1"/>
        <v>2770.3753000000002</v>
      </c>
      <c r="F11" s="9">
        <f t="shared" ref="F11:F12" si="3">(E11/172.28)</f>
        <v>16.080655328534945</v>
      </c>
    </row>
    <row r="12" spans="1:6" x14ac:dyDescent="0.35">
      <c r="A12" s="11" t="s">
        <v>10</v>
      </c>
      <c r="B12" s="14">
        <f>B11+(0.5*D11)</f>
        <v>1026.4376500000001</v>
      </c>
      <c r="C12" s="14">
        <f>C11+(0.5*D11)</f>
        <v>1743.9376500000001</v>
      </c>
      <c r="D12" s="4">
        <f>C12*0.33</f>
        <v>575.49942450000003</v>
      </c>
      <c r="E12" s="13">
        <f t="shared" si="1"/>
        <v>3345.8747245000004</v>
      </c>
      <c r="F12" s="9">
        <f t="shared" si="3"/>
        <v>19.421144210006968</v>
      </c>
    </row>
    <row r="13" spans="1:6" x14ac:dyDescent="0.35">
      <c r="A13" s="19" t="s">
        <v>24</v>
      </c>
      <c r="B13" s="7">
        <v>180</v>
      </c>
      <c r="C13" s="7">
        <v>360</v>
      </c>
      <c r="D13" s="8">
        <v>120</v>
      </c>
      <c r="E13" s="10">
        <f t="shared" si="1"/>
        <v>660</v>
      </c>
      <c r="F13" s="16"/>
    </row>
    <row r="14" spans="1:6" x14ac:dyDescent="0.35">
      <c r="A14" s="21" t="s">
        <v>25</v>
      </c>
      <c r="B14" s="22">
        <v>80</v>
      </c>
      <c r="C14" s="22">
        <v>40</v>
      </c>
      <c r="D14" s="23">
        <v>15</v>
      </c>
      <c r="E14" s="24">
        <f t="shared" si="1"/>
        <v>135</v>
      </c>
      <c r="F14" s="16"/>
    </row>
    <row r="15" spans="1:6" x14ac:dyDescent="0.35">
      <c r="A15" s="11" t="s">
        <v>11</v>
      </c>
      <c r="B15" s="12">
        <f>B12*0.02</f>
        <v>20.528753000000002</v>
      </c>
      <c r="C15" s="12">
        <f>C12*0.02</f>
        <v>34.878753000000003</v>
      </c>
      <c r="D15" s="1">
        <f>D12*0.06</f>
        <v>34.52996547</v>
      </c>
      <c r="E15" s="13">
        <f t="shared" si="1"/>
        <v>89.937471470000006</v>
      </c>
      <c r="F15" s="16"/>
    </row>
    <row r="16" spans="1:6" x14ac:dyDescent="0.35">
      <c r="A16" s="17" t="s">
        <v>12</v>
      </c>
      <c r="B16" s="18">
        <f>B12-(B13+B14+B15)</f>
        <v>745.90889700000002</v>
      </c>
      <c r="C16" s="18">
        <f t="shared" ref="C16:D16" si="4">C12-(C13+C14+C15)</f>
        <v>1309.0588970000001</v>
      </c>
      <c r="D16" s="18">
        <f t="shared" si="4"/>
        <v>405.96945903000005</v>
      </c>
      <c r="E16" s="6">
        <f t="shared" si="1"/>
        <v>2460.9372530300002</v>
      </c>
      <c r="F16" s="9">
        <f t="shared" ref="F16:F17" si="5">(E16/172.28)</f>
        <v>14.284520855758069</v>
      </c>
    </row>
    <row r="17" spans="1:6" x14ac:dyDescent="0.35">
      <c r="A17" s="11" t="s">
        <v>13</v>
      </c>
      <c r="B17" s="14">
        <f>B16+(0.5*D16)</f>
        <v>948.89362651500005</v>
      </c>
      <c r="C17" s="14">
        <f>C16+(0.5*D16)</f>
        <v>1512.0436265150001</v>
      </c>
      <c r="D17" s="15">
        <f>C17*0.33</f>
        <v>498.97439674995007</v>
      </c>
      <c r="E17" s="13">
        <f t="shared" si="1"/>
        <v>2959.9116497799505</v>
      </c>
      <c r="F17" s="9">
        <f t="shared" si="5"/>
        <v>17.180819884954438</v>
      </c>
    </row>
    <row r="18" spans="1:6" x14ac:dyDescent="0.35">
      <c r="A18" s="19" t="s">
        <v>24</v>
      </c>
      <c r="B18" s="7">
        <v>180</v>
      </c>
      <c r="C18" s="7">
        <v>360</v>
      </c>
      <c r="D18" s="8">
        <v>120</v>
      </c>
      <c r="E18" s="10">
        <f t="shared" si="1"/>
        <v>660</v>
      </c>
      <c r="F18" s="16"/>
    </row>
    <row r="19" spans="1:6" x14ac:dyDescent="0.35">
      <c r="A19" s="21" t="s">
        <v>25</v>
      </c>
      <c r="B19" s="22">
        <v>80</v>
      </c>
      <c r="C19" s="22">
        <v>40</v>
      </c>
      <c r="D19" s="23">
        <v>15</v>
      </c>
      <c r="E19" s="24">
        <f t="shared" si="1"/>
        <v>135</v>
      </c>
      <c r="F19" s="16"/>
    </row>
    <row r="20" spans="1:6" x14ac:dyDescent="0.35">
      <c r="A20" s="11" t="s">
        <v>14</v>
      </c>
      <c r="B20" s="12">
        <f>B17*0.02</f>
        <v>18.977872530300001</v>
      </c>
      <c r="C20" s="12">
        <f>C17*0.02</f>
        <v>30.240872530300003</v>
      </c>
      <c r="D20" s="1">
        <f>D17*0.06</f>
        <v>29.938463804997003</v>
      </c>
      <c r="E20" s="13">
        <f t="shared" si="1"/>
        <v>79.157208865596999</v>
      </c>
      <c r="F20" s="16"/>
    </row>
    <row r="21" spans="1:6" x14ac:dyDescent="0.35">
      <c r="A21" s="17" t="s">
        <v>15</v>
      </c>
      <c r="B21" s="18">
        <f>B17-(B18+B19+B20)</f>
        <v>669.91575398470013</v>
      </c>
      <c r="C21" s="18">
        <f t="shared" ref="C21:D21" si="6">C17-(C18+C19+C20)</f>
        <v>1081.8027539847001</v>
      </c>
      <c r="D21" s="18">
        <f t="shared" si="6"/>
        <v>334.03593294495306</v>
      </c>
      <c r="E21" s="6">
        <f t="shared" si="1"/>
        <v>2085.7544409143534</v>
      </c>
      <c r="F21" s="9">
        <f t="shared" ref="F21:F22" si="7">(E21/172.28)</f>
        <v>12.106770611297616</v>
      </c>
    </row>
    <row r="22" spans="1:6" x14ac:dyDescent="0.35">
      <c r="A22" s="11" t="s">
        <v>16</v>
      </c>
      <c r="B22" s="14">
        <f>B21+(0.5*D21)</f>
        <v>836.93372045717661</v>
      </c>
      <c r="C22" s="14">
        <f>C21+(0.5*D21)</f>
        <v>1248.8207204571765</v>
      </c>
      <c r="D22" s="15">
        <f>C22*0.33</f>
        <v>412.11083775086826</v>
      </c>
      <c r="E22" s="13">
        <f t="shared" si="1"/>
        <v>2497.865278665221</v>
      </c>
      <c r="F22" s="9">
        <f t="shared" si="7"/>
        <v>14.498869739175882</v>
      </c>
    </row>
    <row r="23" spans="1:6" x14ac:dyDescent="0.35">
      <c r="A23" s="19" t="s">
        <v>24</v>
      </c>
      <c r="B23" s="7">
        <v>150</v>
      </c>
      <c r="C23" s="7">
        <v>300</v>
      </c>
      <c r="D23" s="8">
        <v>100</v>
      </c>
      <c r="E23" s="10">
        <f t="shared" ref="E23:E31" si="8">SUM(B23:D23)</f>
        <v>550</v>
      </c>
      <c r="F23" s="16"/>
    </row>
    <row r="24" spans="1:6" x14ac:dyDescent="0.35">
      <c r="A24" s="21" t="s">
        <v>25</v>
      </c>
      <c r="B24" s="22">
        <v>80</v>
      </c>
      <c r="C24" s="22">
        <v>40</v>
      </c>
      <c r="D24" s="23">
        <v>15</v>
      </c>
      <c r="E24" s="24">
        <f t="shared" si="8"/>
        <v>135</v>
      </c>
      <c r="F24" s="16"/>
    </row>
    <row r="25" spans="1:6" x14ac:dyDescent="0.35">
      <c r="A25" s="11" t="s">
        <v>17</v>
      </c>
      <c r="B25" s="12">
        <f>B22*0.02</f>
        <v>16.738674409143531</v>
      </c>
      <c r="C25" s="12">
        <f>C22*0.02</f>
        <v>24.97641440914353</v>
      </c>
      <c r="D25" s="1">
        <f>D22*0.06</f>
        <v>24.726650265052093</v>
      </c>
      <c r="E25" s="13">
        <f t="shared" si="8"/>
        <v>66.441739083339144</v>
      </c>
      <c r="F25" s="16"/>
    </row>
    <row r="26" spans="1:6" x14ac:dyDescent="0.35">
      <c r="A26" s="17" t="s">
        <v>18</v>
      </c>
      <c r="B26" s="18">
        <f>B22-(B23+B24+B25)</f>
        <v>590.19504604803308</v>
      </c>
      <c r="C26" s="18">
        <f t="shared" ref="C26:D26" si="9">C22-(C23+C24+C25)</f>
        <v>883.84430604803299</v>
      </c>
      <c r="D26" s="18">
        <f t="shared" si="9"/>
        <v>272.38418748581614</v>
      </c>
      <c r="E26" s="6">
        <f t="shared" si="8"/>
        <v>1746.4235395818823</v>
      </c>
      <c r="F26" s="9">
        <f>(E26/172.28)</f>
        <v>10.137122936974009</v>
      </c>
    </row>
    <row r="27" spans="1:6" x14ac:dyDescent="0.35">
      <c r="A27" s="11" t="s">
        <v>19</v>
      </c>
      <c r="B27" s="14">
        <f>B26+(0.5*D26)</f>
        <v>726.38713979094109</v>
      </c>
      <c r="C27" s="14">
        <f>C26+(0.5*D26)</f>
        <v>1020.036399790941</v>
      </c>
      <c r="D27" s="15">
        <f>C27*0.33</f>
        <v>336.61201193101056</v>
      </c>
      <c r="E27" s="13">
        <f t="shared" si="8"/>
        <v>2083.0355515128927</v>
      </c>
      <c r="F27" s="9">
        <f>(E27/172.28)</f>
        <v>12.090988806088301</v>
      </c>
    </row>
    <row r="28" spans="1:6" x14ac:dyDescent="0.35">
      <c r="A28" s="19" t="s">
        <v>24</v>
      </c>
      <c r="B28" s="7">
        <v>100</v>
      </c>
      <c r="C28" s="7">
        <v>100</v>
      </c>
      <c r="D28" s="8">
        <v>30</v>
      </c>
      <c r="E28" s="10">
        <f t="shared" si="8"/>
        <v>230</v>
      </c>
      <c r="F28" s="16"/>
    </row>
    <row r="29" spans="1:6" x14ac:dyDescent="0.35">
      <c r="A29" s="21" t="s">
        <v>25</v>
      </c>
      <c r="B29" s="22">
        <v>80</v>
      </c>
      <c r="C29" s="22">
        <v>40</v>
      </c>
      <c r="D29" s="23">
        <v>15</v>
      </c>
      <c r="E29" s="24">
        <f t="shared" si="8"/>
        <v>135</v>
      </c>
      <c r="F29" s="16"/>
    </row>
    <row r="30" spans="1:6" x14ac:dyDescent="0.35">
      <c r="A30" s="11" t="s">
        <v>20</v>
      </c>
      <c r="B30" s="12">
        <f>B27*0.02</f>
        <v>14.527742795818822</v>
      </c>
      <c r="C30" s="12">
        <f>C27*0.02</f>
        <v>20.400727995818819</v>
      </c>
      <c r="D30" s="1">
        <f>D27*0.06</f>
        <v>20.196720715860632</v>
      </c>
      <c r="E30" s="13">
        <f t="shared" si="8"/>
        <v>55.125191507498272</v>
      </c>
      <c r="F30" s="16"/>
    </row>
    <row r="31" spans="1:6" x14ac:dyDescent="0.35">
      <c r="A31" s="17" t="s">
        <v>21</v>
      </c>
      <c r="B31" s="18">
        <f>B27-(B28+B29+B30)</f>
        <v>531.85939699512232</v>
      </c>
      <c r="C31" s="18">
        <f t="shared" ref="C31:D31" si="10">C27-(C28+C29+C30)</f>
        <v>859.63567179512222</v>
      </c>
      <c r="D31" s="18">
        <f t="shared" si="10"/>
        <v>271.41529121514992</v>
      </c>
      <c r="E31" s="6">
        <f t="shared" si="8"/>
        <v>1662.9103600053945</v>
      </c>
      <c r="F31" s="20">
        <f t="shared" ref="F31" si="11">(E31/172.28)</f>
        <v>9.6523703274053556</v>
      </c>
    </row>
  </sheetData>
  <mergeCells count="2">
    <mergeCell ref="A2:D2"/>
    <mergeCell ref="A4:D4"/>
  </mergeCells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71FFD1B571BE2883E0537D20C80A46C7" version="1.0.0">
  <systemFields>
    <field name="Objective-Id">
      <value order="0">A3034039</value>
    </field>
    <field name="Objective-Title">
      <value order="0">Annex 4 North Ross Pop Model Revised 30 August 2019</value>
    </field>
    <field name="Objective-Description">
      <value order="0"/>
    </field>
    <field name="Objective-CreationStamp">
      <value order="0">2019-08-15T15:47:34Z</value>
    </field>
    <field name="Objective-IsApproved">
      <value order="0">false</value>
    </field>
    <field name="Objective-IsPublished">
      <value order="0">true</value>
    </field>
    <field name="Objective-DatePublished">
      <value order="0">2019-09-19T13:39:48Z</value>
    </field>
    <field name="Objective-ModificationStamp">
      <value order="0">2019-09-19T13:39:48Z</value>
    </field>
    <field name="Objective-Owner">
      <value order="0">Sinclair Coghill</value>
    </field>
    <field name="Objective-Path">
      <value order="0">Objective Global Folder:SNH Fileplan:MAN - Management:LIA - Liaison with other groups/agencies:DMG - Deer Management Groups:North Ross:Deer Management Group - North Ross - Section 7 Agreement</value>
    </field>
    <field name="Objective-Parent">
      <value order="0">Deer Management Group - North Ross - Section 7 Agreement</value>
    </field>
    <field name="Objective-State">
      <value order="0">Published</value>
    </field>
    <field name="Objective-VersionId">
      <value order="0">vA5404052</value>
    </field>
    <field name="Objective-Version">
      <value order="0">7.0</value>
    </field>
    <field name="Objective-VersionNumber">
      <value order="0">8</value>
    </field>
    <field name="Objective-VersionComment">
      <value order="0"/>
    </field>
    <field name="Objective-FileNumber">
      <value order="0">qA163490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 side Pop Models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Sinclair Coghill</dc:creator>
  <cp:lastModifiedBy>Victor Clements</cp:lastModifiedBy>
  <cp:lastPrinted>2019-07-08T13:50:28Z</cp:lastPrinted>
  <dcterms:created xsi:type="dcterms:W3CDTF">2015-11-06T17:21:37Z</dcterms:created>
  <dcterms:modified xsi:type="dcterms:W3CDTF">2023-05-14T08:56:22Z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A3034039</vt:lpwstr>
  </property>
  <property fmtid="{D5CDD505-2E9C-101B-9397-08002B2CF9AE}" pid="4" name="Objective-Title">
    <vt:lpwstr>Annex 4 North Ross Pop Model Revised 30 August 2019</vt:lpwstr>
  </property>
  <property fmtid="{D5CDD505-2E9C-101B-9397-08002B2CF9AE}" pid="5" name="Objective-Comment">
    <vt:lpwstr/>
  </property>
  <property fmtid="{D5CDD505-2E9C-101B-9397-08002B2CF9AE}" pid="6" name="Objective-CreationStamp">
    <vt:filetime>2019-08-15T15:47:46Z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2019-09-19T13:39:48Z</vt:filetime>
  </property>
  <property fmtid="{D5CDD505-2E9C-101B-9397-08002B2CF9AE}" pid="10" name="Objective-ModificationStamp">
    <vt:filetime>2019-09-19T13:39:49Z</vt:filetime>
  </property>
  <property fmtid="{D5CDD505-2E9C-101B-9397-08002B2CF9AE}" pid="11" name="Objective-Owner">
    <vt:lpwstr>Sinclair Coghill</vt:lpwstr>
  </property>
  <property fmtid="{D5CDD505-2E9C-101B-9397-08002B2CF9AE}" pid="12" name="Objective-Path">
    <vt:lpwstr>Objective Global Folder:SNH Fileplan:MAN - Management:LIA - Liaison with other groups/agencies:DMG - Deer Management Groups:North Ross:Deer Management Group - North Ross - Section 7 Agreement:</vt:lpwstr>
  </property>
  <property fmtid="{D5CDD505-2E9C-101B-9397-08002B2CF9AE}" pid="13" name="Objective-Parent">
    <vt:lpwstr>Deer Management Group - North Ross - Section 7 Agreement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>qA163490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/>
  </property>
  <property fmtid="{D5CDD505-2E9C-101B-9397-08002B2CF9AE}" pid="34" name="Objective-VersionId">
    <vt:lpwstr>vA5404052</vt:lpwstr>
  </property>
  <property fmtid="{D5CDD505-2E9C-101B-9397-08002B2CF9AE}" pid="35" name="Objective-EIR Exception">
    <vt:lpwstr>Release</vt:lpwstr>
  </property>
  <property fmtid="{D5CDD505-2E9C-101B-9397-08002B2CF9AE}" pid="36" name="Objective-FOI Exemption">
    <vt:lpwstr>Release</vt:lpwstr>
  </property>
  <property fmtid="{D5CDD505-2E9C-101B-9397-08002B2CF9AE}" pid="37" name="Objective-DPA Exemption">
    <vt:lpwstr>Release</vt:lpwstr>
  </property>
  <property fmtid="{D5CDD505-2E9C-101B-9397-08002B2CF9AE}" pid="38" name="Objective-Justification">
    <vt:lpwstr/>
  </property>
  <property fmtid="{D5CDD505-2E9C-101B-9397-08002B2CF9AE}" pid="39" name="Objective-Date of Original">
    <vt:lpwstr/>
  </property>
  <property fmtid="{D5CDD505-2E9C-101B-9397-08002B2CF9AE}" pid="40" name="Objective-Sensitivity Review Date">
    <vt:lpwstr/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